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6FEA4E12-B374-4312-AF68-B40D64A1C0CA}" xr6:coauthVersionLast="47" xr6:coauthVersionMax="47" xr10:uidLastSave="{00000000-0000-0000-0000-000000000000}"/>
  <workbookProtection workbookAlgorithmName="SHA-512" workbookHashValue="evlCAu0i2p5i7uSdoYUreSrOoYACU5Enkqk8V8I5JnO2v0d/9Yjen0nyML+PXL7IaqWYqyWx1lLUTiZPHLLRnQ==" workbookSaltValue="yYm6RvuBUJusX2yrEO9iDA==" workbookSpinCount="100000" lockStructure="1"/>
  <bookViews>
    <workbookView xWindow="-12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Histórica'!$A$1:$G$282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5" i="2" l="1"/>
  <c r="C375" i="2"/>
  <c r="D375" i="2"/>
  <c r="E375" i="2"/>
  <c r="F375" i="2"/>
  <c r="G375" i="2"/>
  <c r="A267" i="4"/>
  <c r="B267" i="4"/>
  <c r="C267" i="4"/>
  <c r="D267" i="4"/>
  <c r="E267" i="4"/>
  <c r="F267" i="4"/>
  <c r="G267" i="4"/>
  <c r="G266" i="4"/>
  <c r="F266" i="4"/>
  <c r="E266" i="4"/>
  <c r="D266" i="4"/>
  <c r="C266" i="4"/>
  <c r="B266" i="4"/>
  <c r="A374" i="2"/>
  <c r="C374" i="2"/>
  <c r="D374" i="2"/>
  <c r="E374" i="2"/>
  <c r="F374" i="2"/>
  <c r="G374" i="2"/>
  <c r="B265" i="4"/>
  <c r="C265" i="4"/>
  <c r="D265" i="4"/>
  <c r="E265" i="4"/>
  <c r="F265" i="4"/>
  <c r="G265" i="4"/>
  <c r="A373" i="2"/>
  <c r="C373" i="2"/>
  <c r="D373" i="2"/>
  <c r="E373" i="2"/>
  <c r="F373" i="2"/>
  <c r="G373" i="2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J7" i="6"/>
  <c r="H6" i="6"/>
  <c r="F9" i="6"/>
  <c r="J8" i="6" l="1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<sst xmlns="http://schemas.openxmlformats.org/spreadsheetml/2006/main" count="585" uniqueCount="433">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</sst>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JULHO|24   - JULHO|25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2.9697652417776776E-2</c:v>
                </c:pt>
                <c:pt idx="1">
                  <c:v>2.5523065372407006E-2</c:v>
                </c:pt>
                <c:pt idx="2">
                  <c:v>2.359171856514175E-2</c:v>
                </c:pt>
                <c:pt idx="3">
                  <c:v>2.1862277346384573E-2</c:v>
                </c:pt>
                <c:pt idx="4">
                  <c:v>2.1249175064209647E-2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67" sel="250" val="249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67" sel="262" val="254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67" sel="262" val="25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276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276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 refreshError="1"/>
      <sheetData sheetId="1" refreshError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152.35007916950514</v>
          </cell>
          <cell r="C266">
            <v>427.52976671372903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B271">
            <v>155.78164695993235</v>
          </cell>
          <cell r="C271">
            <v>437.15954429508099</v>
          </cell>
        </row>
        <row r="272">
          <cell r="B272">
            <v>154.79619272130103</v>
          </cell>
          <cell r="C272">
            <v>434.39413043349487</v>
          </cell>
        </row>
        <row r="273">
          <cell r="B273">
            <v>155.87241547605083</v>
          </cell>
          <cell r="C273">
            <v>437.41426186879426</v>
          </cell>
        </row>
        <row r="274">
          <cell r="C274">
            <v>432.9398299572623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274.25698334665043</v>
          </cell>
          <cell r="C266">
            <v>423.43774446088543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B271">
            <v>281.29860404526255</v>
          </cell>
          <cell r="C271">
            <v>434.30962071936767</v>
          </cell>
        </row>
        <row r="272">
          <cell r="B272">
            <v>278.26724993591807</v>
          </cell>
          <cell r="C272">
            <v>429.6293761871778</v>
          </cell>
        </row>
        <row r="273">
          <cell r="B273">
            <v>279.83082885232835</v>
          </cell>
          <cell r="C273">
            <v>432.04345630128194</v>
          </cell>
        </row>
        <row r="274">
          <cell r="C274">
            <v>428.59637269096066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418.90759636566332</v>
          </cell>
          <cell r="C266">
            <v>421.45804500773107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B271">
            <v>430.10748833246197</v>
          </cell>
          <cell r="C271">
            <v>432.7261256383444</v>
          </cell>
        </row>
        <row r="272">
          <cell r="B272">
            <v>424.74892102767382</v>
          </cell>
          <cell r="C272">
            <v>427.33493359524994</v>
          </cell>
        </row>
        <row r="273">
          <cell r="B273">
            <v>426.79523978504318</v>
          </cell>
          <cell r="C273">
            <v>429.39371102116888</v>
          </cell>
        </row>
        <row r="274">
          <cell r="C274">
            <v>426.26871404420854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966.42750034510834</v>
          </cell>
          <cell r="C266">
            <v>418.6166090974595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B271">
            <v>994.07091437479767</v>
          </cell>
          <cell r="C271">
            <v>430.59059808354834</v>
          </cell>
        </row>
        <row r="272">
          <cell r="B272">
            <v>979.33957212356904</v>
          </cell>
          <cell r="C272">
            <v>424.20958705223842</v>
          </cell>
        </row>
        <row r="273">
          <cell r="B273">
            <v>983.74990891691573</v>
          </cell>
          <cell r="C273">
            <v>426.11996339474655</v>
          </cell>
        </row>
        <row r="274">
          <cell r="C274">
            <v>423.62525387771547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2175.0353732264043</v>
          </cell>
          <cell r="C266">
            <v>417.11774102370663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B271">
            <v>2239.5345396402063</v>
          </cell>
          <cell r="C271">
            <v>429.48707851752806</v>
          </cell>
        </row>
        <row r="272">
          <cell r="B272">
            <v>2203.6665121359879</v>
          </cell>
          <cell r="C272">
            <v>422.6084820626379</v>
          </cell>
        </row>
        <row r="273">
          <cell r="B273">
            <v>2213.7206835143888</v>
          </cell>
          <cell r="C273">
            <v>424.53662231490551</v>
          </cell>
        </row>
        <row r="274">
          <cell r="C274">
            <v>422.40815066396317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J36" sqref="J36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JULHO|24   - JULHO|25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Histórica'!$B$6:$R$384,J4+1,0)/VLOOKUP(INCTL!$L$285,'Série Histórica'!$B$6:$R$384,J4+1,0))</f>
        <v>2.9697652417776776E-2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Histórica'!$B$6:$R$384,J5+1,0)/VLOOKUP(INCTL!$L$285,'Série Histórica'!$B$6:$R$384,J5+1,0))</f>
        <v>2.5523065372407006E-2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Histórica'!$B$6:$R$384,J6+1,0)/VLOOKUP(INCTL!$L$285,'Série Histórica'!$B$6:$R$384,J6+1,0))</f>
        <v>2.359171856514175E-2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Histórica'!$B$6:$R$384,J7+1,0)/VLOOKUP(INCTL!$L$285,'Série Histórica'!$B$6:$R$384,J7+1,0))</f>
        <v>2.1862277346384573E-2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Histórica'!$B$6:$R$384,J8+1,0)/VLOOKUP(INCTL!$L$285,'Série Histórica'!$B$6:$R$384,J8+1,0))</f>
        <v>2.1249175064209647E-2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Histórica'!$B$4:$R$384,INCTL!J286+1,0)/VLOOKUP(INCTL!L285,'Série Histórica'!$B$4:$R$384,INCTL!J286+1,0))</f>
        <v>2.359171856514175E-2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D2p3sN4fg3vRS9e1viciX0FBgp6bdr7ErqEMrbVrjMzXz8ce5iXrpIKsy5vZ6Yqu/nEZCMVo1nNBr+i/P45h2Q==" saltValue="N+gFjZ89WztRSxPZG1GzZA==" spinCount="100000" sheet="1" objects="1" scenarios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1" sqref="M11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Histórica'!A6:G339,3)</f>
        <v>432.9398299572623</v>
      </c>
      <c r="E6" s="111">
        <f>IF(INCTL!$M$285&lt;61,"0,00",-1+VLOOKUP(INCTL!$M$285,'Série Histórica'!$A$4:$R$384,3,0)/VLOOKUP(INCTL!$N$285,'Série Histórica'!$A$4:$R$384,3,0))*100</f>
        <v>76.115995514769835</v>
      </c>
      <c r="F6" s="111">
        <f>IF(INCTL!$M$285&lt;49,"0,00",-1+VLOOKUP(INCTL!$M$285,'Série Histórica'!$A$4:$R$384,3,0)/VLOOKUP(INCTL!$O$285,'Série Histórica'!$A$4:$R$384,3,0))*100</f>
        <v>38.426762739509357</v>
      </c>
      <c r="G6" s="111">
        <f>IF(INCTL!$M$285&lt;37,"0,00",-1+VLOOKUP(INCTL!$M$285,'Série Histórica'!$A$4:$R$384,3,0)/VLOOKUP(INCTL!$P$285,'Série Histórica'!$A$4:$R$384,3,0))*100</f>
        <v>14.372990890830572</v>
      </c>
      <c r="H6" s="111">
        <f>IF(INCTL!$M$285&lt;25,"0,00",-1+VLOOKUP(INCTL!$M$285,'Série Histórica'!$A$4:$R$384,3,0)/VLOOKUP(INCTL!$Q$285,'Série Histórica'!$A$4:$R$384,3,0))*100</f>
        <v>9.2367542854278728</v>
      </c>
      <c r="I6" s="111">
        <f>IF(INCTL!$M$285&lt;13,"0,00",-1+VLOOKUP(INCTL!$M$285,'Série Histórica'!$A$4:$R$384,3,0)/VLOOKUP(INCTL!$R$285,'Série Histórica'!$A$4:$R$384,3,0))*100</f>
        <v>2.9697652417776776</v>
      </c>
      <c r="J6" s="112">
        <f>IF(INCTL!$M$285&lt;4,"0,00",-100+VLOOKUP(INCTL!$M$285,'Série Histórica'!$A$4:$S$384,3,0)/VLOOKUP(INCTL!$S$285,'Série Histórica'!$A$4:$S$384,3,0)*100)</f>
        <v>0.80832607778245347</v>
      </c>
      <c r="K6" s="128">
        <f>IF(INCTL!$M$285&lt;2,"0,00",-100+VLOOKUP(INCTL!$M$285,'Série Histórica'!$A$4:$S$384,3,0)/VLOOKUP(INCTL!$T$285,'Série Histórica'!$A$4:$S$384,3,0)*100)</f>
        <v>-1.0229277601547722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Histórica'!A6:G339,4)</f>
        <v>428.59637269096066</v>
      </c>
      <c r="E7" s="111">
        <f>IF(INCTL!$M$285&lt;61,"0,00",-1+VLOOKUP(INCTL!$M$285,'Série Histórica'!$A$4:$R$384,4,0)/VLOOKUP(INCTL!$N$285,'Série Histórica'!$A$4:$R$384,4,0))*100</f>
        <v>77.155003251102912</v>
      </c>
      <c r="F7" s="111">
        <f>IF(INCTL!$M$285&lt;49,"0,00",-1+VLOOKUP(INCTL!$M$285,'Série Histórica'!$A$4:$R$384,4,0)/VLOOKUP(INCTL!$O$285,'Série Histórica'!$A$4:$R$384,4,0))*100</f>
        <v>41.424952320674954</v>
      </c>
      <c r="G7" s="111">
        <f>IF(INCTL!$M$285&lt;37,"0,00",-1+VLOOKUP(INCTL!$M$285,'Série Histórica'!$A$4:$R$384,4,0)/VLOOKUP(INCTL!$P$285,'Série Histórica'!$A$4:$R$384,4,0))*100</f>
        <v>11.413133798333153</v>
      </c>
      <c r="H7" s="111">
        <f>IF(INCTL!$M$285&lt;25,"0,00",-1+VLOOKUP(INCTL!$M$285,'Série Histórica'!$A$4:$R$384,4,0)/VLOOKUP(INCTL!$Q$285,'Série Histórica'!$A$4:$R$384,4,0))*100</f>
        <v>11.042804126880835</v>
      </c>
      <c r="I7" s="111">
        <f>IF(INCTL!$M$285&lt;13,"0,00",-1+VLOOKUP(INCTL!$M$285,'Série Histórica'!$A$4:$R$384,4,0)/VLOOKUP(INCTL!$R$285,'Série Histórica'!$A$4:$R$384,4,0))*100</f>
        <v>2.5523065372407006</v>
      </c>
      <c r="J7" s="112">
        <f>IF(INCTL!$M$285&lt;4,"0,00",-100+VLOOKUP(INCTL!$M$285,'Série Histórica'!$A$4:$S$384,4,0)/VLOOKUP(INCTL!$S$285,'Série Histórica'!$A$4:$S$384,4,0)*100)</f>
        <v>0.60872603235624467</v>
      </c>
      <c r="K7" s="128">
        <f>IF(INCTL!$M$285&lt;2,"0,00",-100+VLOOKUP(INCTL!$M$285,'Série Histórica'!$A$4:$S$384,4,0)/VLOOKUP(INCTL!$T$285,'Série Histórica'!$A$4:$S$384,4,0)*100)</f>
        <v>-0.79785576197166108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Histórica'!A6:G339,5)</f>
        <v>426.26871404420854</v>
      </c>
      <c r="E8" s="113">
        <f>IF(INCTL!$M$285&lt;61,"0,00",-1+VLOOKUP(INCTL!$M$285,'Série Histórica'!$A$4:$R$384,5,0)/VLOOKUP(INCTL!$N$285,'Série Histórica'!$A$4:$R$384,5,0))*100</f>
        <v>77.185064690022017</v>
      </c>
      <c r="F8" s="113">
        <f>IF(INCTL!$M$285&lt;49,"0,00",-1+VLOOKUP(INCTL!$M$285,'Série Histórica'!$A$4:$R$384,5,0)/VLOOKUP(INCTL!$O$285,'Série Histórica'!$A$4:$R$384,5,0))*100</f>
        <v>42.041585474909859</v>
      </c>
      <c r="G8" s="113">
        <f>IF(INCTL!$M$285&lt;37,"0,00",-1+VLOOKUP(INCTL!$M$285,'Série Histórica'!$A$4:$R$384,5,0)/VLOOKUP(INCTL!$P$285,'Série Histórica'!$A$4:$R$384,5,0))*100</f>
        <v>9.9438376022090491</v>
      </c>
      <c r="H8" s="113">
        <f>IF(INCTL!$M$285&lt;25,"0,00",-1+VLOOKUP(INCTL!$M$285,'Série Histórica'!$A$4:$R$384,5,0)/VLOOKUP(INCTL!$Q$285,'Série Histórica'!$A$4:$R$384,5,0))*100</f>
        <v>11.711323354620017</v>
      </c>
      <c r="I8" s="113">
        <f>IF(INCTL!$M$285&lt;13,"0,00",-1+VLOOKUP(INCTL!$M$285,'Série Histórica'!$A$4:$R$384,5,0)/VLOOKUP(INCTL!$R$285,'Série Histórica'!$A$4:$R$384,5,0))*100</f>
        <v>2.359171856514175</v>
      </c>
      <c r="J8" s="114">
        <f>IF(INCTL!$M$285&lt;4,"0,00",-100+VLOOKUP(INCTL!$M$285,'Série Histórica'!$A$4:$S$384,5,0)/VLOOKUP(INCTL!$S$285,'Série Histórica'!$A$4:$S$384,5,0)*100)</f>
        <v>0.48113201540849104</v>
      </c>
      <c r="K8" s="129">
        <f>IF(INCTL!$M$285&lt;2,"0,00",-100+VLOOKUP(INCTL!$M$285,'Série Histórica'!$A$4:$S$384,5,0)/VLOOKUP(INCTL!$T$285,'Série Histórica'!$A$4:$S$384,5,0)*100)</f>
        <v>-0.72776961952438057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Histórica'!A6:G339,6)</f>
        <v>423.62525387771547</v>
      </c>
      <c r="E9" s="111">
        <f>IF(INCTL!$M$285&lt;61,"0,00",-1+VLOOKUP(INCTL!$M$285,'Série Histórica'!$A$4:$R$384,6,0)/VLOOKUP(INCTL!$N$285,'Série Histórica'!$A$4:$R$384,6,0))*100</f>
        <v>78.250014875864508</v>
      </c>
      <c r="F9" s="111">
        <f>IF(INCTL!$M$285&lt;49,"0,00",-1+VLOOKUP(INCTL!$M$285,'Série Histórica'!$A$4:$R$384,6,0)/VLOOKUP(INCTL!$O$285,'Série Histórica'!$A$4:$R$384,6,0))*100</f>
        <v>44.48969524887756</v>
      </c>
      <c r="G9" s="111">
        <f>IF(INCTL!$M$285&lt;37,"0,00",-1+VLOOKUP(INCTL!$M$285,'Série Histórica'!$A$4:$R$384,6,0)/VLOOKUP(INCTL!$P$285,'Série Histórica'!$A$4:$R$384,6,0))*100</f>
        <v>8.9730781797165093</v>
      </c>
      <c r="H9" s="111">
        <f>IF(INCTL!$M$285&lt;25,"0,00",-1+VLOOKUP(INCTL!$M$285,'Série Histórica'!$A$4:$R$384,6,0)/VLOOKUP(INCTL!$Q$285,'Série Histórica'!$A$4:$R$384,6,0))*100</f>
        <v>12.759809051787219</v>
      </c>
      <c r="I9" s="112">
        <f>IF(INCTL!$M$285&lt;13,"0,00",-1+VLOOKUP(INCTL!$M$285,'Série Histórica'!$A$4:$R$384,6,0)/VLOOKUP(INCTL!$R$285,'Série Histórica'!$A$4:$R$384,6,0))*100</f>
        <v>2.1862277346384573</v>
      </c>
      <c r="J9" s="112">
        <f>IF(INCTL!$M$285&lt;4,"0,00",-100+VLOOKUP(INCTL!$M$285,'Série Histórica'!$A$4:$S$384,6,0)/VLOOKUP(INCTL!$S$285,'Série Histórica'!$A$4:$S$384,6,0)*100)</f>
        <v>0.44561639500442141</v>
      </c>
      <c r="K9" s="128">
        <f>IF(INCTL!$M$285&lt;2,"0,00",-100+VLOOKUP(INCTL!$M$285,'Série Histórica'!$A$4:$S$384,6,0)/VLOOKUP(INCTL!$T$285,'Série Histórica'!$A$4:$S$384,6,0)*100)</f>
        <v>-0.58544769814504605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Histórica'!A6:G339,7)</f>
        <v>422.40815066396317</v>
      </c>
      <c r="E10" s="115">
        <f>IF(INCTL!$M$285&lt;61,"0,00",-1+VLOOKUP(INCTL!$M$285,'Série Histórica'!$A$4:$R$384,7,0)/VLOOKUP(INCTL!$N$285,'Série Histórica'!$A$4:$R$384,7,0))*100</f>
        <v>79.073718544295417</v>
      </c>
      <c r="F10" s="115">
        <f>IF(INCTL!$M$285&lt;49,"0,00",-1+VLOOKUP(INCTL!$M$285,'Série Histórica'!$A$4:$R$384,7,0)/VLOOKUP(INCTL!$O$285,'Série Histórica'!$A$4:$R$384,7,0))*100</f>
        <v>46.199995967371187</v>
      </c>
      <c r="G10" s="115">
        <f>IF(INCTL!$M$285&lt;37,"0,00",-1+VLOOKUP(INCTL!$M$285,'Série Histórica'!$A$4:$R$384,7,0)/VLOOKUP(INCTL!$P$285,'Série Histórica'!$A$4:$R$384,7,0))*100</f>
        <v>8.7653362372810193</v>
      </c>
      <c r="H10" s="115">
        <f>IF(INCTL!$M$285&lt;25,"0,00",-1+VLOOKUP(INCTL!$M$285,'Série Histórica'!$A$4:$R$384,7,0)/VLOOKUP(INCTL!$Q$285,'Série Histórica'!$A$4:$R$384,7,0))*100</f>
        <v>13.324859204809481</v>
      </c>
      <c r="I10" s="116">
        <f>IF(INCTL!$M$285&lt;13,"0,00",-1+VLOOKUP(INCTL!$M$285,'Série Histórica'!$A$4:$R$384,7,0)/VLOOKUP(INCTL!$R$285,'Série Histórica'!$A$4:$R$384,7,0))*100</f>
        <v>2.1249175064209647</v>
      </c>
      <c r="J10" s="116">
        <f>IF(INCTL!$M$285&lt;4,"0,00",-100+VLOOKUP(INCTL!$M$285,'Série Histórica'!$A$4:$S$384,7,0)/VLOOKUP(INCTL!$S$285,'Série Histórica'!$A$4:$S$384,7,0)*100)</f>
        <v>0.46621562280802209</v>
      </c>
      <c r="K10" s="130">
        <f>IF(INCTL!$M$285&lt;2,"0,00",-100+VLOOKUP(INCTL!$M$285,'Série Histórica'!$A$4:$S$384,7,0)/VLOOKUP(INCTL!$T$285,'Série Histórica'!$A$4:$S$384,7,0)*100)</f>
        <v>-0.50136349588316875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X8IXRVV8UIut2HvotTaprsmCKChQHzdLwtAhUDpxqLuFZYw0RUHSTt2suDZguxHqfKavOV3XjNEbZqhXsYevag==" saltValue="5ieEFVxYDpBueFK2j4BUTw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75"/>
  <sheetViews>
    <sheetView showGridLines="0" topLeftCell="A358" workbookViewId="0">
      <selection activeCell="H376" sqref="H376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250</v>
      </c>
      <c r="L285" t="str">
        <f>VLOOKUP($K$285,'Série Histórica'!$A$6:$C$279,2,0)</f>
        <v>JULHO|24</v>
      </c>
      <c r="M285" s="52">
        <v>262</v>
      </c>
      <c r="N285" s="52">
        <f>$M$285-60</f>
        <v>202</v>
      </c>
      <c r="O285" s="52">
        <f>$M$285-48</f>
        <v>214</v>
      </c>
      <c r="P285" s="52">
        <f>$M$285-36</f>
        <v>226</v>
      </c>
      <c r="Q285" s="52">
        <f>$M$285-24</f>
        <v>238</v>
      </c>
      <c r="R285" s="52">
        <f>$M$285-12</f>
        <v>250</v>
      </c>
      <c r="S285" s="52">
        <f>$M$285-VLOOKUP($M$285,'Série Histórica'!$A$6:$H$339,8)</f>
        <v>255</v>
      </c>
      <c r="T285" s="52">
        <f>$M$285-1</f>
        <v>261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262</v>
      </c>
      <c r="L286" t="str">
        <f>VLOOKUP($K$286,'Série Histórica'!$A$6:$C$279,2,0)</f>
        <v>JULHO|25</v>
      </c>
      <c r="M286" t="str">
        <f>VLOOKUP($M$285,'Série Histórica'!$A$6:$C$279,2,0)</f>
        <v>JULHO|25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75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152.35007916950514</v>
      </c>
      <c r="D368" s="124">
        <f>'[2]400km'!$B266</f>
        <v>274.25698334665043</v>
      </c>
      <c r="E368" s="124">
        <f>'[2]800km'!$B266</f>
        <v>418.90759636566332</v>
      </c>
      <c r="F368" s="124">
        <f>'[2]2400km'!$B266</f>
        <v>966.42750034510834</v>
      </c>
      <c r="G368" s="125">
        <f>'[2]6000km'!$B266</f>
        <v>2175.0353732264043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" x14ac:dyDescent="0.25">
      <c r="A372" s="1">
        <f t="shared" si="4"/>
        <v>371</v>
      </c>
      <c r="B372" s="43" t="s">
        <v>429</v>
      </c>
      <c r="C372" s="124">
        <f>'[2]50km'!$B270</f>
        <v>156.40049199576961</v>
      </c>
      <c r="D372" s="124">
        <f>'[2]400km'!$B270</f>
        <v>283.02902018372851</v>
      </c>
      <c r="E372" s="124">
        <f>'[2]800km'!$B270</f>
        <v>433.15596958560229</v>
      </c>
      <c r="F372" s="124">
        <f>'[2]2400km'!$B270</f>
        <v>1002.1134169352262</v>
      </c>
      <c r="G372" s="125">
        <f>'[2]6000km'!$B270</f>
        <v>2258.6049107784766</v>
      </c>
      <c r="I372" s="117"/>
    </row>
    <row r="373" spans="1:9" ht="15" x14ac:dyDescent="0.25">
      <c r="A373" s="1">
        <f t="shared" si="4"/>
        <v>372</v>
      </c>
      <c r="B373" s="43" t="s">
        <v>430</v>
      </c>
      <c r="C373" s="124">
        <f>'[2]50km'!$B271</f>
        <v>155.78164695993235</v>
      </c>
      <c r="D373" s="124">
        <f>'[2]400km'!$B271</f>
        <v>281.29860404526255</v>
      </c>
      <c r="E373" s="124">
        <f>'[2]800km'!$B271</f>
        <v>430.10748833246197</v>
      </c>
      <c r="F373" s="124">
        <f>'[2]2400km'!$B271</f>
        <v>994.07091437479767</v>
      </c>
      <c r="G373" s="125">
        <f>'[2]6000km'!$B271</f>
        <v>2239.5345396402063</v>
      </c>
      <c r="I373" s="117"/>
    </row>
    <row r="374" spans="1:9" ht="15" x14ac:dyDescent="0.25">
      <c r="A374" s="1">
        <f t="shared" si="4"/>
        <v>373</v>
      </c>
      <c r="B374" s="43" t="s">
        <v>431</v>
      </c>
      <c r="C374" s="124">
        <f>'[2]50km'!$B272</f>
        <v>154.79619272130103</v>
      </c>
      <c r="D374" s="124">
        <f>'[2]400km'!$B272</f>
        <v>278.26724993591807</v>
      </c>
      <c r="E374" s="124">
        <f>'[2]800km'!$B272</f>
        <v>424.74892102767382</v>
      </c>
      <c r="F374" s="124">
        <f>'[2]2400km'!$B272</f>
        <v>979.33957212356904</v>
      </c>
      <c r="G374" s="125">
        <f>'[2]6000km'!$B272</f>
        <v>2203.6665121359879</v>
      </c>
      <c r="I374" s="117"/>
    </row>
    <row r="375" spans="1:9" ht="15.75" thickBot="1" x14ac:dyDescent="0.3">
      <c r="A375" s="1">
        <f t="shared" si="4"/>
        <v>374</v>
      </c>
      <c r="B375" s="110" t="s">
        <v>432</v>
      </c>
      <c r="C375" s="126">
        <f>'[2]50km'!$B273</f>
        <v>155.87241547605083</v>
      </c>
      <c r="D375" s="126">
        <f>'[2]400km'!$B273</f>
        <v>279.83082885232835</v>
      </c>
      <c r="E375" s="126">
        <f>'[2]800km'!$B273</f>
        <v>426.79523978504318</v>
      </c>
      <c r="F375" s="126">
        <f>'[2]2400km'!$B273</f>
        <v>983.74990891691573</v>
      </c>
      <c r="G375" s="127">
        <f>'[2]6000km'!$B273</f>
        <v>2213.7206835143888</v>
      </c>
      <c r="I375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85"/>
  <sheetViews>
    <sheetView showGridLines="0" workbookViewId="0">
      <pane ySplit="2910" topLeftCell="A260" activePane="bottomLeft"/>
      <selection activeCell="H1" sqref="H1"/>
      <selection pane="bottomLeft" activeCell="I268" sqref="I268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4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427.52976671372903</v>
      </c>
      <c r="D259" s="107">
        <f>'[2]400km'!$C266</f>
        <v>423.43774446088543</v>
      </c>
      <c r="E259" s="107">
        <f>'[2]800km'!$C266</f>
        <v>421.45804500773107</v>
      </c>
      <c r="F259" s="107">
        <f>'[2]2400km'!$C266</f>
        <v>418.6166090974595</v>
      </c>
      <c r="G259" s="108">
        <f>'[2]6000km'!$C266</f>
        <v>417.11774102370663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x14ac:dyDescent="0.25">
      <c r="A264" s="87">
        <f t="shared" si="4"/>
        <v>259</v>
      </c>
      <c r="B264" s="106" t="str">
        <f>INCTL!B372</f>
        <v>ABRIL|25</v>
      </c>
      <c r="C264" s="107">
        <f>'[2]50km'!$C271</f>
        <v>437.15954429508099</v>
      </c>
      <c r="D264" s="107">
        <f>'[2]400km'!$C271</f>
        <v>434.30962071936767</v>
      </c>
      <c r="E264" s="107">
        <f>'[2]800km'!$C271</f>
        <v>432.7261256383444</v>
      </c>
      <c r="F264" s="107">
        <f>'[2]2400km'!$C271</f>
        <v>430.59059808354834</v>
      </c>
      <c r="G264" s="108">
        <f>'[2]6000km'!$C271</f>
        <v>429.48707851752806</v>
      </c>
      <c r="H264" s="87">
        <v>4</v>
      </c>
    </row>
    <row r="265" spans="1:8" ht="18" customHeight="1" x14ac:dyDescent="0.25">
      <c r="A265" s="87">
        <f>A264+1</f>
        <v>260</v>
      </c>
      <c r="B265" s="106" t="str">
        <f>INCTL!B373</f>
        <v>MAIO|25</v>
      </c>
      <c r="C265" s="107">
        <f>'[2]50km'!$C272</f>
        <v>434.39413043349487</v>
      </c>
      <c r="D265" s="107">
        <f>'[2]400km'!$C272</f>
        <v>429.6293761871778</v>
      </c>
      <c r="E265" s="107">
        <f>'[2]800km'!$C272</f>
        <v>427.33493359524994</v>
      </c>
      <c r="F265" s="107">
        <f>'[2]2400km'!$C272</f>
        <v>424.20958705223842</v>
      </c>
      <c r="G265" s="108">
        <f>'[2]6000km'!$C272</f>
        <v>422.6084820626379</v>
      </c>
      <c r="H265" s="87">
        <v>5</v>
      </c>
    </row>
    <row r="266" spans="1:8" ht="18" customHeight="1" x14ac:dyDescent="0.25">
      <c r="A266" s="87">
        <f>A265+1</f>
        <v>261</v>
      </c>
      <c r="B266" s="101" t="str">
        <f>INCTL!B374</f>
        <v>JUNHO|25</v>
      </c>
      <c r="C266" s="102">
        <f>'[2]50km'!$C273</f>
        <v>437.41426186879426</v>
      </c>
      <c r="D266" s="102">
        <f>'[2]400km'!$C273</f>
        <v>432.04345630128194</v>
      </c>
      <c r="E266" s="102">
        <f>'[2]800km'!$C273</f>
        <v>429.39371102116888</v>
      </c>
      <c r="F266" s="102">
        <f>'[2]2400km'!$C273</f>
        <v>426.11996339474655</v>
      </c>
      <c r="G266" s="103">
        <f>'[2]6000km'!$C273</f>
        <v>424.53662231490551</v>
      </c>
      <c r="H266" s="87">
        <v>6</v>
      </c>
    </row>
    <row r="267" spans="1:8" ht="18" customHeight="1" thickBot="1" x14ac:dyDescent="0.3">
      <c r="A267" s="87">
        <f>A266+1</f>
        <v>262</v>
      </c>
      <c r="B267" s="121" t="str">
        <f>INCTL!B375</f>
        <v>JULHO|25</v>
      </c>
      <c r="C267" s="122">
        <f>'[2]50km'!$C274</f>
        <v>432.9398299572623</v>
      </c>
      <c r="D267" s="122">
        <f>'[2]400km'!$C274</f>
        <v>428.59637269096066</v>
      </c>
      <c r="E267" s="122">
        <f>'[2]800km'!$C274</f>
        <v>426.26871404420854</v>
      </c>
      <c r="F267" s="122">
        <f>'[2]2400km'!$C274</f>
        <v>423.62525387771547</v>
      </c>
      <c r="G267" s="123">
        <f>'[2]6000km'!$C274</f>
        <v>422.40815066396317</v>
      </c>
      <c r="H267" s="87">
        <v>7</v>
      </c>
    </row>
    <row r="268" spans="1:8" ht="12" customHeight="1" x14ac:dyDescent="0.2">
      <c r="B268" s="82" t="s">
        <v>272</v>
      </c>
      <c r="C268" s="83"/>
      <c r="D268" s="83"/>
      <c r="E268" s="83"/>
      <c r="F268" s="83"/>
      <c r="G268" s="83"/>
    </row>
    <row r="270" spans="1:8" s="85" customFormat="1" x14ac:dyDescent="0.2">
      <c r="A270" s="84"/>
      <c r="B270" s="6" t="s">
        <v>283</v>
      </c>
    </row>
    <row r="271" spans="1:8" s="85" customFormat="1" x14ac:dyDescent="0.2">
      <c r="A271" s="84"/>
      <c r="B271" s="5" t="s">
        <v>322</v>
      </c>
    </row>
    <row r="272" spans="1:8" x14ac:dyDescent="0.2">
      <c r="B272" s="5" t="s">
        <v>321</v>
      </c>
    </row>
    <row r="273" spans="2:9" x14ac:dyDescent="0.2">
      <c r="B273" s="5" t="s">
        <v>323</v>
      </c>
      <c r="F273" s="86"/>
    </row>
    <row r="274" spans="2:9" x14ac:dyDescent="0.2">
      <c r="B274" s="5"/>
    </row>
    <row r="275" spans="2:9" x14ac:dyDescent="0.2">
      <c r="B275" s="5" t="s">
        <v>324</v>
      </c>
    </row>
    <row r="280" spans="2:9" ht="18" customHeight="1" x14ac:dyDescent="0.2"/>
    <row r="281" spans="2:9" ht="12.75" customHeight="1" x14ac:dyDescent="0.2">
      <c r="B281" s="149" t="s">
        <v>325</v>
      </c>
      <c r="C281" s="149"/>
      <c r="D281" s="149"/>
      <c r="E281" s="149"/>
      <c r="F281" s="149"/>
      <c r="G281" s="149"/>
      <c r="H281" s="7"/>
      <c r="I281" s="7"/>
    </row>
    <row r="282" spans="2:9" x14ac:dyDescent="0.2">
      <c r="B282" s="149"/>
      <c r="C282" s="149"/>
      <c r="D282" s="149"/>
      <c r="E282" s="149"/>
      <c r="F282" s="149"/>
      <c r="G282" s="149"/>
      <c r="H282" s="7"/>
      <c r="I282" s="7"/>
    </row>
    <row r="283" spans="2:9" x14ac:dyDescent="0.2">
      <c r="B283" s="7"/>
      <c r="C283" s="7"/>
      <c r="D283" s="7"/>
      <c r="E283" s="7"/>
      <c r="F283" s="7"/>
      <c r="G283" s="7"/>
    </row>
    <row r="284" spans="2:9" x14ac:dyDescent="0.2">
      <c r="B284" s="7"/>
      <c r="C284" s="7"/>
      <c r="D284" s="7"/>
      <c r="E284" s="7"/>
      <c r="F284" s="7"/>
      <c r="G284" s="7"/>
    </row>
    <row r="285" spans="2:9" x14ac:dyDescent="0.2">
      <c r="F285" s="86"/>
    </row>
  </sheetData>
  <sheetProtection algorithmName="SHA-512" hashValue="ppVjgWHJ2PuH0ruIaaVWWIoOZUDgPUds53uFSOXfbfPjpwsDYD4StExMIBwXtrgg/kGGyN/8sZbWFihxlHArMg==" saltValue="tmYC5HFI93pvL1MbYLDkqw==" spinCount="100000" sheet="1"/>
  <mergeCells count="4">
    <mergeCell ref="D1:G1"/>
    <mergeCell ref="B2:G2"/>
    <mergeCell ref="B4:B5"/>
    <mergeCell ref="B281:G28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2025-08-11T16:25:57Z</dcterms:modified>
</cp:coreProperties>
</file>